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020" windowHeight="8325" activeTab="0"/>
  </bookViews>
  <sheets>
    <sheet name="固定値" sheetId="1" r:id="rId1"/>
    <sheet name="sample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E1" authorId="0">
      <text>
        <r>
          <rPr>
            <b/>
            <sz val="9"/>
            <rFont val="ＭＳ Ｐゴシック"/>
            <family val="3"/>
          </rPr>
          <t>区間距離55.1km
スタートからの距離55.1km</t>
        </r>
      </text>
    </comment>
    <comment ref="M1" authorId="0">
      <text>
        <r>
          <rPr>
            <b/>
            <sz val="9"/>
            <rFont val="ＭＳ Ｐゴシック"/>
            <family val="3"/>
          </rPr>
          <t>区間距離43.8km
スタートからの距離98.9km</t>
        </r>
      </text>
    </comment>
    <comment ref="U1" authorId="0">
      <text>
        <r>
          <rPr>
            <b/>
            <sz val="9"/>
            <rFont val="ＭＳ Ｐゴシック"/>
            <family val="3"/>
          </rPr>
          <t>区間距離57.0km
スタートからの距離155.9km</t>
        </r>
      </text>
    </comment>
    <comment ref="AC1" authorId="0">
      <text>
        <r>
          <rPr>
            <b/>
            <sz val="9"/>
            <rFont val="ＭＳ Ｐゴシック"/>
            <family val="3"/>
          </rPr>
          <t>区間距離51.0km
スタートからの距離206.9km</t>
        </r>
      </text>
    </comment>
  </commentList>
</comments>
</file>

<file path=xl/sharedStrings.xml><?xml version="1.0" encoding="utf-8"?>
<sst xmlns="http://schemas.openxmlformats.org/spreadsheetml/2006/main" count="107" uniqueCount="74">
  <si>
    <t>start-cp1</t>
  </si>
  <si>
    <t>cp1-cp2</t>
  </si>
  <si>
    <t>cp2-cp3</t>
  </si>
  <si>
    <t>第一区間記録</t>
  </si>
  <si>
    <t>第二区間記録</t>
  </si>
  <si>
    <t>年齢</t>
  </si>
  <si>
    <t>総合順位</t>
  </si>
  <si>
    <t>性別</t>
  </si>
  <si>
    <t>M</t>
  </si>
  <si>
    <t>S1 Rank</t>
  </si>
  <si>
    <t>CP1arrival time</t>
  </si>
  <si>
    <t>age</t>
  </si>
  <si>
    <t>sex</t>
  </si>
  <si>
    <t>start time</t>
  </si>
  <si>
    <t>S1 ave.Speed</t>
  </si>
  <si>
    <t>第一区間順位</t>
  </si>
  <si>
    <t>第二区間順位</t>
  </si>
  <si>
    <t>第三区間記録</t>
  </si>
  <si>
    <t>第三区間順位</t>
  </si>
  <si>
    <t>CP2 arrival time</t>
  </si>
  <si>
    <t>第四区間記録</t>
  </si>
  <si>
    <t>第四区間順位</t>
  </si>
  <si>
    <t>総合時間</t>
  </si>
  <si>
    <t>Total Rank</t>
  </si>
  <si>
    <t>柏崎半田-新井姫川原</t>
  </si>
  <si>
    <t>新井姫川原-豊野蟹沢</t>
  </si>
  <si>
    <t>豊野蟹沢-津南十二ノ木</t>
  </si>
  <si>
    <t>津南十二ノ木-柏崎半田</t>
  </si>
  <si>
    <t>cp3-Goal</t>
  </si>
  <si>
    <t>Name</t>
  </si>
  <si>
    <t>S2 Rank</t>
  </si>
  <si>
    <t>S2 ave.Speed</t>
  </si>
  <si>
    <t>CP3 arrival time</t>
  </si>
  <si>
    <t>GOAL</t>
  </si>
  <si>
    <t>Section</t>
  </si>
  <si>
    <t>備考（区間、いずれもセブンイレブン）</t>
  </si>
  <si>
    <t>参加者氏名</t>
  </si>
  <si>
    <t>開始時刻</t>
  </si>
  <si>
    <t>第一中継所到着時刻</t>
  </si>
  <si>
    <t>計算行</t>
  </si>
  <si>
    <t>text</t>
  </si>
  <si>
    <t>Value</t>
  </si>
  <si>
    <t>第一区間平均速度</t>
  </si>
  <si>
    <t>累計時間</t>
  </si>
  <si>
    <t>sum total</t>
  </si>
  <si>
    <t>subtraction</t>
  </si>
  <si>
    <t>S1 Record</t>
  </si>
  <si>
    <t>第二中継所到着時刻</t>
  </si>
  <si>
    <t>第二区間平均速度</t>
  </si>
  <si>
    <t>S2 Record</t>
  </si>
  <si>
    <t>第三区間平均速度</t>
  </si>
  <si>
    <t>第三中継所到着時刻</t>
  </si>
  <si>
    <t>S3 Record</t>
  </si>
  <si>
    <t>S3 Rank</t>
  </si>
  <si>
    <t>S3 ave.Speed</t>
  </si>
  <si>
    <t>sum full total</t>
  </si>
  <si>
    <t>第四区間平均速度</t>
  </si>
  <si>
    <t>終了時刻</t>
  </si>
  <si>
    <t>Total ave.Speed</t>
  </si>
  <si>
    <t>全体平均速度</t>
  </si>
  <si>
    <t>total</t>
  </si>
  <si>
    <t>a</t>
  </si>
  <si>
    <t>b</t>
  </si>
  <si>
    <t>c</t>
  </si>
  <si>
    <t>d</t>
  </si>
  <si>
    <t>*</t>
  </si>
  <si>
    <t>About the section</t>
  </si>
  <si>
    <t>距離(km)</t>
  </si>
  <si>
    <t>全区間</t>
  </si>
  <si>
    <t>Total</t>
  </si>
  <si>
    <t>Between Kashiwazaki(Seven-Eleven Handa) and Arai(Seven-Eleven Arai"Himekawahara")</t>
  </si>
  <si>
    <t>Between Arai(Seven-Eleven Arai_Himekawahara) and Nagano(Seven-Eleven Toyono-cyo_kanisawa)</t>
  </si>
  <si>
    <t>Between Nagano(Seven-Eleven Toyono-cyo_kanisawa) and Tsunan(Seven-Eleven Tsunan-jyuuninoki)</t>
  </si>
  <si>
    <t>Between Tsunan(Seven-Eleven Tsunan-jyuuninoki) and (Seven-Eleven Handa)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</si>
</sst>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h:mm;@"/>
    <numFmt numFmtId="178" formatCode="0_);[Red]\(0\)"/>
    <numFmt numFmtId="179" formatCode="h&quot;時&quot;mm&quot;分&quot;;@"/>
    <numFmt numFmtId="180" formatCode="##0.00&quot;km/h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&quot;時&quot;mm&quot;分&quot;ss&quot;秒&quot;;@"/>
    <numFmt numFmtId="186" formatCode="[$-409]h:mm:ss\ AM/PM;@"/>
    <numFmt numFmtId="187" formatCode="[$-409]h:mm\ AM/PM;@"/>
  </numFmts>
  <fonts count="7">
    <font>
      <sz val="11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1"/>
      <color indexed="23"/>
      <name val="ＭＳ Ｐゴシック"/>
      <family val="3"/>
    </font>
    <font>
      <b/>
      <sz val="9"/>
      <name val="ＭＳ Ｐゴシック"/>
      <family val="3"/>
    </font>
    <font>
      <i/>
      <sz val="11"/>
      <color indexed="23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77" fontId="0" fillId="2" borderId="1" xfId="0" applyNumberFormat="1" applyFont="1" applyFill="1" applyBorder="1" applyAlignment="1">
      <alignment horizontal="right" vertical="center"/>
    </xf>
    <xf numFmtId="0" fontId="0" fillId="2" borderId="1" xfId="0" applyNumberFormat="1" applyFill="1" applyBorder="1" applyAlignment="1">
      <alignment vertical="center"/>
    </xf>
    <xf numFmtId="180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77" fontId="0" fillId="3" borderId="1" xfId="0" applyNumberFormat="1" applyFont="1" applyFill="1" applyBorder="1" applyAlignment="1">
      <alignment horizontal="right" vertical="center"/>
    </xf>
    <xf numFmtId="180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77" fontId="0" fillId="4" borderId="1" xfId="0" applyNumberFormat="1" applyFont="1" applyFill="1" applyBorder="1" applyAlignment="1">
      <alignment horizontal="right" vertical="center"/>
    </xf>
    <xf numFmtId="180" fontId="0" fillId="4" borderId="1" xfId="0" applyNumberFormat="1" applyFill="1" applyBorder="1" applyAlignment="1">
      <alignment vertical="center"/>
    </xf>
    <xf numFmtId="177" fontId="0" fillId="4" borderId="1" xfId="0" applyNumberForma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177" fontId="0" fillId="5" borderId="1" xfId="0" applyNumberFormat="1" applyFont="1" applyFill="1" applyBorder="1" applyAlignment="1">
      <alignment horizontal="right" vertical="center"/>
    </xf>
    <xf numFmtId="0" fontId="0" fillId="5" borderId="1" xfId="0" applyNumberFormat="1" applyFill="1" applyBorder="1" applyAlignment="1">
      <alignment vertical="center"/>
    </xf>
    <xf numFmtId="180" fontId="0" fillId="5" borderId="1" xfId="0" applyNumberFormat="1" applyFill="1" applyBorder="1" applyAlignment="1">
      <alignment vertical="center"/>
    </xf>
    <xf numFmtId="177" fontId="0" fillId="5" borderId="1" xfId="0" applyNumberFormat="1" applyFill="1" applyBorder="1" applyAlignment="1">
      <alignment vertical="center"/>
    </xf>
    <xf numFmtId="0" fontId="0" fillId="5" borderId="2" xfId="0" applyFill="1" applyBorder="1" applyAlignment="1">
      <alignment vertical="center"/>
    </xf>
    <xf numFmtId="187" fontId="0" fillId="0" borderId="1" xfId="0" applyNumberFormat="1" applyBorder="1" applyAlignment="1">
      <alignment vertical="center"/>
    </xf>
    <xf numFmtId="187" fontId="0" fillId="2" borderId="1" xfId="0" applyNumberFormat="1" applyFill="1" applyBorder="1" applyAlignment="1">
      <alignment vertical="center"/>
    </xf>
    <xf numFmtId="187" fontId="0" fillId="3" borderId="1" xfId="0" applyNumberFormat="1" applyFill="1" applyBorder="1" applyAlignment="1">
      <alignment vertical="center"/>
    </xf>
    <xf numFmtId="187" fontId="0" fillId="4" borderId="1" xfId="0" applyNumberFormat="1" applyFont="1" applyFill="1" applyBorder="1" applyAlignment="1">
      <alignment vertical="center"/>
    </xf>
    <xf numFmtId="187" fontId="0" fillId="5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D6"/>
  <sheetViews>
    <sheetView tabSelected="1" workbookViewId="0" topLeftCell="B1">
      <selection activeCell="D9" sqref="D9"/>
    </sheetView>
  </sheetViews>
  <sheetFormatPr defaultColWidth="9.00390625" defaultRowHeight="13.5"/>
  <cols>
    <col min="3" max="3" width="32.50390625" style="0" bestFit="1" customWidth="1"/>
    <col min="4" max="4" width="84.25390625" style="0" customWidth="1"/>
  </cols>
  <sheetData>
    <row r="1" spans="1:4" ht="13.5">
      <c r="A1" t="s">
        <v>34</v>
      </c>
      <c r="B1" t="s">
        <v>67</v>
      </c>
      <c r="C1" t="s">
        <v>35</v>
      </c>
      <c r="D1" t="s">
        <v>66</v>
      </c>
    </row>
    <row r="2" spans="1:4" ht="13.5">
      <c r="A2" t="s">
        <v>0</v>
      </c>
      <c r="B2">
        <v>55.1</v>
      </c>
      <c r="C2" t="s">
        <v>24</v>
      </c>
      <c r="D2" t="s">
        <v>70</v>
      </c>
    </row>
    <row r="3" spans="1:4" ht="13.5">
      <c r="A3" t="s">
        <v>1</v>
      </c>
      <c r="B3">
        <v>43.8</v>
      </c>
      <c r="C3" t="s">
        <v>25</v>
      </c>
      <c r="D3" t="s">
        <v>71</v>
      </c>
    </row>
    <row r="4" spans="1:4" ht="13.5">
      <c r="A4" t="s">
        <v>2</v>
      </c>
      <c r="B4">
        <v>57</v>
      </c>
      <c r="C4" t="s">
        <v>26</v>
      </c>
      <c r="D4" t="s">
        <v>72</v>
      </c>
    </row>
    <row r="5" spans="1:4" ht="13.5">
      <c r="A5" t="s">
        <v>28</v>
      </c>
      <c r="B5">
        <v>51</v>
      </c>
      <c r="C5" t="s">
        <v>27</v>
      </c>
      <c r="D5" t="s">
        <v>73</v>
      </c>
    </row>
    <row r="6" spans="1:4" ht="13.5">
      <c r="A6" t="s">
        <v>60</v>
      </c>
      <c r="B6">
        <f>SUM(B2:B5)</f>
        <v>206.9</v>
      </c>
      <c r="C6" t="s">
        <v>68</v>
      </c>
      <c r="D6" t="s">
        <v>69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"/>
  <sheetViews>
    <sheetView workbookViewId="0" topLeftCell="A1">
      <pane xSplit="1" topLeftCell="B1" activePane="topRight" state="frozen"/>
      <selection pane="topLeft" activeCell="A1" sqref="A1"/>
      <selection pane="topRight" activeCell="M11" sqref="M11"/>
    </sheetView>
  </sheetViews>
  <sheetFormatPr defaultColWidth="9.00390625" defaultRowHeight="13.5"/>
  <cols>
    <col min="1" max="1" width="11.00390625" style="0" bestFit="1" customWidth="1"/>
    <col min="2" max="3" width="5.25390625" style="0" bestFit="1" customWidth="1"/>
    <col min="4" max="4" width="9.625" style="0" bestFit="1" customWidth="1"/>
    <col min="5" max="5" width="19.25390625" style="0" bestFit="1" customWidth="1"/>
    <col min="6" max="6" width="10.875" style="0" hidden="1" customWidth="1"/>
    <col min="7" max="7" width="7.125" style="0" hidden="1" customWidth="1"/>
    <col min="8" max="8" width="12.75390625" style="0" hidden="1" customWidth="1"/>
    <col min="9" max="10" width="13.00390625" style="0" bestFit="1" customWidth="1"/>
    <col min="11" max="11" width="17.25390625" style="0" bestFit="1" customWidth="1"/>
    <col min="12" max="12" width="9.375" style="0" bestFit="1" customWidth="1"/>
    <col min="13" max="13" width="19.25390625" style="0" bestFit="1" customWidth="1"/>
    <col min="14" max="14" width="10.875" style="0" hidden="1" customWidth="1"/>
    <col min="15" max="15" width="7.125" style="0" hidden="1" customWidth="1"/>
    <col min="16" max="16" width="12.75390625" style="0" hidden="1" customWidth="1"/>
    <col min="17" max="18" width="13.00390625" style="0" bestFit="1" customWidth="1"/>
    <col min="19" max="19" width="17.25390625" style="0" bestFit="1" customWidth="1"/>
    <col min="20" max="20" width="9.375" style="0" bestFit="1" customWidth="1"/>
    <col min="21" max="21" width="19.25390625" style="1" bestFit="1" customWidth="1"/>
    <col min="22" max="22" width="10.875" style="0" hidden="1" customWidth="1"/>
    <col min="23" max="23" width="7.125" style="0" hidden="1" customWidth="1"/>
    <col min="24" max="24" width="12.75390625" style="0" hidden="1" customWidth="1"/>
    <col min="25" max="26" width="13.00390625" style="0" bestFit="1" customWidth="1"/>
    <col min="27" max="27" width="17.25390625" style="0" bestFit="1" customWidth="1"/>
    <col min="28" max="28" width="9.375" style="0" bestFit="1" customWidth="1"/>
    <col min="30" max="30" width="10.875" style="0" hidden="1" customWidth="1"/>
    <col min="31" max="31" width="7.125" style="0" hidden="1" customWidth="1"/>
    <col min="32" max="32" width="12.75390625" style="0" hidden="1" customWidth="1"/>
    <col min="33" max="34" width="13.00390625" style="0" bestFit="1" customWidth="1"/>
    <col min="35" max="35" width="17.25390625" style="0" bestFit="1" customWidth="1"/>
    <col min="36" max="36" width="12.625" style="0" bestFit="1" customWidth="1"/>
    <col min="37" max="37" width="15.125" style="0" bestFit="1" customWidth="1"/>
    <col min="38" max="38" width="10.50390625" style="0" bestFit="1" customWidth="1"/>
  </cols>
  <sheetData>
    <row r="1" spans="1:38" ht="13.5">
      <c r="A1" s="10" t="s">
        <v>36</v>
      </c>
      <c r="B1" s="10" t="s">
        <v>5</v>
      </c>
      <c r="C1" s="10" t="s">
        <v>7</v>
      </c>
      <c r="D1" s="10" t="s">
        <v>37</v>
      </c>
      <c r="E1" s="13" t="s">
        <v>38</v>
      </c>
      <c r="F1" s="6" t="s">
        <v>39</v>
      </c>
      <c r="G1" s="6" t="s">
        <v>39</v>
      </c>
      <c r="H1" s="6" t="s">
        <v>39</v>
      </c>
      <c r="I1" s="15" t="s">
        <v>3</v>
      </c>
      <c r="J1" s="13" t="s">
        <v>15</v>
      </c>
      <c r="K1" s="13" t="s">
        <v>42</v>
      </c>
      <c r="L1" s="13" t="s">
        <v>43</v>
      </c>
      <c r="M1" s="20" t="s">
        <v>47</v>
      </c>
      <c r="N1" s="6" t="s">
        <v>39</v>
      </c>
      <c r="O1" s="6" t="s">
        <v>39</v>
      </c>
      <c r="P1" s="6" t="s">
        <v>39</v>
      </c>
      <c r="Q1" s="23" t="s">
        <v>4</v>
      </c>
      <c r="R1" s="23" t="s">
        <v>16</v>
      </c>
      <c r="S1" s="23" t="s">
        <v>48</v>
      </c>
      <c r="T1" s="20" t="s">
        <v>43</v>
      </c>
      <c r="U1" s="30" t="s">
        <v>51</v>
      </c>
      <c r="V1" s="6" t="s">
        <v>39</v>
      </c>
      <c r="W1" s="6" t="s">
        <v>39</v>
      </c>
      <c r="X1" s="6" t="s">
        <v>39</v>
      </c>
      <c r="Y1" s="27" t="s">
        <v>17</v>
      </c>
      <c r="Z1" s="27" t="s">
        <v>18</v>
      </c>
      <c r="AA1" s="27" t="s">
        <v>50</v>
      </c>
      <c r="AB1" s="30" t="s">
        <v>43</v>
      </c>
      <c r="AC1" s="34" t="s">
        <v>57</v>
      </c>
      <c r="AD1" s="6" t="s">
        <v>39</v>
      </c>
      <c r="AE1" s="6" t="s">
        <v>39</v>
      </c>
      <c r="AF1" s="6" t="s">
        <v>39</v>
      </c>
      <c r="AG1" s="36" t="s">
        <v>20</v>
      </c>
      <c r="AH1" s="36" t="s">
        <v>21</v>
      </c>
      <c r="AI1" s="36" t="s">
        <v>56</v>
      </c>
      <c r="AJ1" s="34" t="s">
        <v>22</v>
      </c>
      <c r="AK1" s="34" t="s">
        <v>59</v>
      </c>
      <c r="AL1" s="41" t="s">
        <v>6</v>
      </c>
    </row>
    <row r="2" spans="1:38" ht="13.5">
      <c r="A2" s="11" t="s">
        <v>29</v>
      </c>
      <c r="B2" s="11" t="s">
        <v>11</v>
      </c>
      <c r="C2" s="11" t="s">
        <v>12</v>
      </c>
      <c r="D2" s="11" t="s">
        <v>13</v>
      </c>
      <c r="E2" s="14" t="s">
        <v>10</v>
      </c>
      <c r="F2" s="8" t="s">
        <v>45</v>
      </c>
      <c r="G2" s="8" t="s">
        <v>40</v>
      </c>
      <c r="H2" s="8" t="s">
        <v>41</v>
      </c>
      <c r="I2" s="14" t="s">
        <v>46</v>
      </c>
      <c r="J2" s="14" t="s">
        <v>9</v>
      </c>
      <c r="K2" s="14" t="s">
        <v>14</v>
      </c>
      <c r="L2" s="14" t="s">
        <v>44</v>
      </c>
      <c r="M2" s="21" t="s">
        <v>19</v>
      </c>
      <c r="N2" s="8" t="s">
        <v>45</v>
      </c>
      <c r="O2" s="8" t="s">
        <v>40</v>
      </c>
      <c r="P2" s="8" t="s">
        <v>41</v>
      </c>
      <c r="Q2" s="21" t="s">
        <v>49</v>
      </c>
      <c r="R2" s="21" t="s">
        <v>30</v>
      </c>
      <c r="S2" s="21" t="s">
        <v>31</v>
      </c>
      <c r="T2" s="21" t="s">
        <v>44</v>
      </c>
      <c r="U2" s="28" t="s">
        <v>32</v>
      </c>
      <c r="V2" s="8" t="s">
        <v>45</v>
      </c>
      <c r="W2" s="8" t="s">
        <v>40</v>
      </c>
      <c r="X2" s="8" t="s">
        <v>41</v>
      </c>
      <c r="Y2" s="28" t="s">
        <v>52</v>
      </c>
      <c r="Z2" s="28" t="s">
        <v>53</v>
      </c>
      <c r="AA2" s="28" t="s">
        <v>54</v>
      </c>
      <c r="AB2" s="28" t="s">
        <v>44</v>
      </c>
      <c r="AC2" s="35" t="s">
        <v>33</v>
      </c>
      <c r="AD2" s="8" t="s">
        <v>45</v>
      </c>
      <c r="AE2" s="8" t="s">
        <v>40</v>
      </c>
      <c r="AF2" s="8" t="s">
        <v>41</v>
      </c>
      <c r="AG2" s="35" t="s">
        <v>52</v>
      </c>
      <c r="AH2" s="35" t="s">
        <v>53</v>
      </c>
      <c r="AI2" s="35" t="s">
        <v>54</v>
      </c>
      <c r="AJ2" s="35" t="s">
        <v>55</v>
      </c>
      <c r="AK2" s="35" t="s">
        <v>58</v>
      </c>
      <c r="AL2" s="35" t="s">
        <v>23</v>
      </c>
    </row>
    <row r="3" spans="1:38" ht="13.5">
      <c r="A3" s="10" t="s">
        <v>61</v>
      </c>
      <c r="B3" s="10" t="s">
        <v>65</v>
      </c>
      <c r="C3" s="10" t="s">
        <v>8</v>
      </c>
      <c r="D3" s="42">
        <v>0.2743055555555555</v>
      </c>
      <c r="E3" s="43">
        <v>0.3590277777777778</v>
      </c>
      <c r="F3" s="9">
        <f>E3-D3</f>
        <v>0.08472222222222225</v>
      </c>
      <c r="G3" s="7" t="str">
        <f>TEXT(F3,"[h]:m")</f>
        <v>2:2</v>
      </c>
      <c r="H3" s="7">
        <f>VALUE(G3)</f>
        <v>0.08472222222222221</v>
      </c>
      <c r="I3" s="16">
        <f>H3</f>
        <v>0.08472222222222221</v>
      </c>
      <c r="J3" s="17">
        <f>RANK(H3,H$3:H$6,1)</f>
        <v>1</v>
      </c>
      <c r="K3" s="18">
        <f>'固定値'!$B$2/(F3*24)</f>
        <v>27.098360655737697</v>
      </c>
      <c r="L3" s="19">
        <f>SUM(F3)</f>
        <v>0.08472222222222225</v>
      </c>
      <c r="M3" s="44">
        <v>0.4527777777777778</v>
      </c>
      <c r="N3" s="9">
        <f>M3-E3</f>
        <v>0.09375</v>
      </c>
      <c r="O3" s="7" t="str">
        <f>TEXT(N3,"[h]:m")</f>
        <v>2:15</v>
      </c>
      <c r="P3" s="7">
        <f>VALUE(O3)</f>
        <v>0.09375</v>
      </c>
      <c r="Q3" s="24">
        <f>P3</f>
        <v>0.09375</v>
      </c>
      <c r="R3" s="22">
        <f>RANK(Q3,Q$3:Q$6,1)</f>
        <v>2</v>
      </c>
      <c r="S3" s="25">
        <f>'固定値'!$B$3/(Q3*24)</f>
        <v>19.466666666666665</v>
      </c>
      <c r="T3" s="26">
        <f>SUM(L3,Q3)</f>
        <v>0.17847222222222225</v>
      </c>
      <c r="U3" s="45">
        <v>0.5472222222222222</v>
      </c>
      <c r="V3" s="9">
        <f>U3-M3</f>
        <v>0.09444444444444439</v>
      </c>
      <c r="W3" s="7" t="str">
        <f>TEXT(V3,"[h]:m")</f>
        <v>2:16</v>
      </c>
      <c r="X3" s="7">
        <f>VALUE(W3)</f>
        <v>0.09444444444444444</v>
      </c>
      <c r="Y3" s="31">
        <f>X3</f>
        <v>0.09444444444444444</v>
      </c>
      <c r="Z3" s="29">
        <f>RANK(Y3,Y$3:Y$6,1)</f>
        <v>2</v>
      </c>
      <c r="AA3" s="32">
        <f>'固定値'!$B$4/(Y3*24)</f>
        <v>25.147058823529413</v>
      </c>
      <c r="AB3" s="33">
        <f>SUM(T3,Y3)</f>
        <v>0.2729166666666667</v>
      </c>
      <c r="AC3" s="46">
        <v>0.6277777777777778</v>
      </c>
      <c r="AD3" s="9">
        <f>AC3-U3</f>
        <v>0.0805555555555556</v>
      </c>
      <c r="AE3" s="7" t="str">
        <f>TEXT(AD3,"[h]:m")</f>
        <v>1:56</v>
      </c>
      <c r="AF3" s="7">
        <f>VALUE(AE3)</f>
        <v>0.08055555555555556</v>
      </c>
      <c r="AG3" s="37">
        <f>AF3</f>
        <v>0.08055555555555556</v>
      </c>
      <c r="AH3" s="38">
        <f>RANK(AG3,AG$3:AG$6,1)</f>
        <v>1</v>
      </c>
      <c r="AI3" s="39">
        <f>'固定値'!$B$5/(AG3*24)</f>
        <v>26.379310344827584</v>
      </c>
      <c r="AJ3" s="40">
        <f>SUM(AB3,AG3)</f>
        <v>0.35347222222222224</v>
      </c>
      <c r="AK3" s="39">
        <f>'固定値'!B$6/(sample!AJ3*24)</f>
        <v>24.388998035363457</v>
      </c>
      <c r="AL3" s="38">
        <f>RANK(AJ3,AJ$3:AJ$6,1)</f>
        <v>2</v>
      </c>
    </row>
    <row r="4" spans="1:38" ht="13.5">
      <c r="A4" s="10" t="s">
        <v>62</v>
      </c>
      <c r="B4" s="10" t="s">
        <v>65</v>
      </c>
      <c r="C4" s="10" t="s">
        <v>8</v>
      </c>
      <c r="D4" s="42">
        <v>0.2465277777777778</v>
      </c>
      <c r="E4" s="43">
        <v>0.3326388888888889</v>
      </c>
      <c r="F4" s="9">
        <f>E4-D4</f>
        <v>0.08611111111111108</v>
      </c>
      <c r="G4" s="7" t="str">
        <f>TEXT(F4,"[h]:m")</f>
        <v>2:4</v>
      </c>
      <c r="H4" s="7">
        <f>VALUE(G4)</f>
        <v>0.08611111111111112</v>
      </c>
      <c r="I4" s="16">
        <f>H4</f>
        <v>0.08611111111111112</v>
      </c>
      <c r="J4" s="17">
        <f>RANK(H4,H$3:H$6,1)</f>
        <v>2</v>
      </c>
      <c r="K4" s="18">
        <f>'固定値'!$B$2/(F4*24)</f>
        <v>26.661290322580655</v>
      </c>
      <c r="L4" s="19">
        <f>SUM(F4)</f>
        <v>0.08611111111111108</v>
      </c>
      <c r="M4" s="44">
        <v>0.40625</v>
      </c>
      <c r="N4" s="9">
        <f>M4-E4</f>
        <v>0.07361111111111113</v>
      </c>
      <c r="O4" s="7" t="str">
        <f>TEXT(N4,"[h]:m")</f>
        <v>1:46</v>
      </c>
      <c r="P4" s="7">
        <f>VALUE(O4)</f>
        <v>0.07361111111111111</v>
      </c>
      <c r="Q4" s="24">
        <f>P4</f>
        <v>0.07361111111111111</v>
      </c>
      <c r="R4" s="22">
        <f>RANK(Q4,Q$3:Q$6,1)</f>
        <v>1</v>
      </c>
      <c r="S4" s="25">
        <f>'固定値'!$B$3/(Q4*24)</f>
        <v>24.79245283018868</v>
      </c>
      <c r="T4" s="26">
        <f>SUM(L4,Q4)</f>
        <v>0.1597222222222222</v>
      </c>
      <c r="U4" s="45">
        <v>0.49722222222222223</v>
      </c>
      <c r="V4" s="9">
        <f>U4-M4</f>
        <v>0.09097222222222223</v>
      </c>
      <c r="W4" s="7" t="str">
        <f>TEXT(V4,"[h]:m")</f>
        <v>2:11</v>
      </c>
      <c r="X4" s="7">
        <f>VALUE(W4)</f>
        <v>0.09097222222222222</v>
      </c>
      <c r="Y4" s="31">
        <f>X4</f>
        <v>0.09097222222222222</v>
      </c>
      <c r="Z4" s="29">
        <f>RANK(Y4,Y$3:Y$6,1)</f>
        <v>1</v>
      </c>
      <c r="AA4" s="32">
        <f>'固定値'!$B$4/(Y4*24)</f>
        <v>26.106870229007637</v>
      </c>
      <c r="AB4" s="33">
        <f>SUM(T4,Y4)</f>
        <v>0.25069444444444444</v>
      </c>
      <c r="AC4" s="46">
        <v>0.5777777777777778</v>
      </c>
      <c r="AD4" s="9">
        <f>AC4-U4</f>
        <v>0.0805555555555556</v>
      </c>
      <c r="AE4" s="7" t="str">
        <f>TEXT(AD4,"[h]:m")</f>
        <v>1:56</v>
      </c>
      <c r="AF4" s="7">
        <f>VALUE(AE4)</f>
        <v>0.08055555555555556</v>
      </c>
      <c r="AG4" s="37">
        <f>AF4</f>
        <v>0.08055555555555556</v>
      </c>
      <c r="AH4" s="38">
        <f>RANK(AG4,AG$3:AG$6,1)</f>
        <v>1</v>
      </c>
      <c r="AI4" s="39">
        <f>'固定値'!$B$5/(AG4*24)</f>
        <v>26.379310344827584</v>
      </c>
      <c r="AJ4" s="40">
        <f>SUM(AB4,AG4)</f>
        <v>0.33125</v>
      </c>
      <c r="AK4" s="39">
        <f>'固定値'!B$6/(sample!AJ4*24)</f>
        <v>26.025157232704405</v>
      </c>
      <c r="AL4" s="38">
        <f>RANK(AJ4,AJ$3:AJ$6,1)</f>
        <v>1</v>
      </c>
    </row>
    <row r="5" spans="1:38" ht="13.5">
      <c r="A5" s="10" t="s">
        <v>63</v>
      </c>
      <c r="B5" s="10" t="s">
        <v>65</v>
      </c>
      <c r="C5" s="10" t="s">
        <v>8</v>
      </c>
      <c r="D5" s="42">
        <v>0.2611111111111111</v>
      </c>
      <c r="E5" s="43">
        <v>0.37847222222222227</v>
      </c>
      <c r="F5" s="9">
        <f>E5-D5</f>
        <v>0.11736111111111114</v>
      </c>
      <c r="G5" s="7" t="str">
        <f>TEXT(F5,"[h]:m")</f>
        <v>2:49</v>
      </c>
      <c r="H5" s="7">
        <f>VALUE(G5)</f>
        <v>0.1173611111111111</v>
      </c>
      <c r="I5" s="16">
        <f>H5</f>
        <v>0.1173611111111111</v>
      </c>
      <c r="J5" s="17">
        <f>RANK(H5,H$3:H$6,1)</f>
        <v>4</v>
      </c>
      <c r="K5" s="18">
        <f>'固定値'!$B$2/(F5*24)</f>
        <v>19.56213017751479</v>
      </c>
      <c r="L5" s="19">
        <f>SUM(F5)</f>
        <v>0.11736111111111114</v>
      </c>
      <c r="M5" s="44">
        <v>0.4777777777777778</v>
      </c>
      <c r="N5" s="9">
        <f>M5-E5</f>
        <v>0.09930555555555554</v>
      </c>
      <c r="O5" s="7" t="str">
        <f>TEXT(N5,"[h]:m")</f>
        <v>2:23</v>
      </c>
      <c r="P5" s="7">
        <f>VALUE(O5)</f>
        <v>0.09930555555555555</v>
      </c>
      <c r="Q5" s="24">
        <f>P5</f>
        <v>0.09930555555555555</v>
      </c>
      <c r="R5" s="22">
        <f>RANK(Q5,Q$3:Q$6,1)</f>
        <v>3</v>
      </c>
      <c r="S5" s="25">
        <f>'固定値'!$B$3/(Q5*24)</f>
        <v>18.377622377622377</v>
      </c>
      <c r="T5" s="26">
        <f>SUM(L5,Q5)</f>
        <v>0.21666666666666667</v>
      </c>
      <c r="U5" s="45">
        <v>0.5902777777777778</v>
      </c>
      <c r="V5" s="9">
        <f>U5-M5</f>
        <v>0.11249999999999999</v>
      </c>
      <c r="W5" s="7" t="str">
        <f>TEXT(V5,"[h]:m")</f>
        <v>2:42</v>
      </c>
      <c r="X5" s="7">
        <f>VALUE(W5)</f>
        <v>0.1125</v>
      </c>
      <c r="Y5" s="31">
        <f>X5</f>
        <v>0.1125</v>
      </c>
      <c r="Z5" s="29">
        <f>RANK(Y5,Y$3:Y$6,1)</f>
        <v>3</v>
      </c>
      <c r="AA5" s="32">
        <f>'固定値'!$B$4/(Y5*24)</f>
        <v>21.11111111111111</v>
      </c>
      <c r="AB5" s="33">
        <f>SUM(T5,Y5)</f>
        <v>0.32916666666666666</v>
      </c>
      <c r="AC5" s="46">
        <v>0.6826388888888889</v>
      </c>
      <c r="AD5" s="9">
        <f>AC5-U5</f>
        <v>0.09236111111111112</v>
      </c>
      <c r="AE5" s="7" t="str">
        <f>TEXT(AD5,"[h]:m")</f>
        <v>2:13</v>
      </c>
      <c r="AF5" s="7">
        <f>VALUE(AE5)</f>
        <v>0.09236111111111112</v>
      </c>
      <c r="AG5" s="37">
        <f>AF5</f>
        <v>0.09236111111111112</v>
      </c>
      <c r="AH5" s="38">
        <f>RANK(AG5,AG$3:AG$6,1)</f>
        <v>3</v>
      </c>
      <c r="AI5" s="39">
        <f>'固定値'!$B$5/(AG5*24)</f>
        <v>23.00751879699248</v>
      </c>
      <c r="AJ5" s="40">
        <f>SUM(AB5,AG5)</f>
        <v>0.4215277777777778</v>
      </c>
      <c r="AK5" s="39">
        <f>'固定値'!B$6/(sample!AJ5*24)</f>
        <v>20.451400329489292</v>
      </c>
      <c r="AL5" s="38">
        <f>RANK(AJ5,AJ$3:AJ$6,1)</f>
        <v>4</v>
      </c>
    </row>
    <row r="6" spans="1:38" ht="13.5">
      <c r="A6" s="10" t="s">
        <v>64</v>
      </c>
      <c r="B6" s="12" t="s">
        <v>65</v>
      </c>
      <c r="C6" s="10" t="s">
        <v>8</v>
      </c>
      <c r="D6" s="42">
        <v>0.264583333333333</v>
      </c>
      <c r="E6" s="43">
        <v>0.3597222222222222</v>
      </c>
      <c r="F6" s="9">
        <f>E6-D6</f>
        <v>0.09513888888888922</v>
      </c>
      <c r="G6" s="7" t="str">
        <f>TEXT(F6,"[h]:m")</f>
        <v>2:17</v>
      </c>
      <c r="H6" s="7">
        <f>VALUE(G6)</f>
        <v>0.09513888888888888</v>
      </c>
      <c r="I6" s="16">
        <f>H6</f>
        <v>0.09513888888888888</v>
      </c>
      <c r="J6" s="17">
        <f>RANK(H6,H$3:H$6,1)</f>
        <v>3</v>
      </c>
      <c r="K6" s="18">
        <f>'固定値'!$B$2/(F6*24)</f>
        <v>24.131386861313786</v>
      </c>
      <c r="L6" s="19">
        <f>SUM(F6)</f>
        <v>0.09513888888888922</v>
      </c>
      <c r="M6" s="44">
        <v>0.46319444444444446</v>
      </c>
      <c r="N6" s="9">
        <f>M6-E6</f>
        <v>0.10347222222222224</v>
      </c>
      <c r="O6" s="7" t="str">
        <f>TEXT(N6,"[h]:m")</f>
        <v>2:29</v>
      </c>
      <c r="P6" s="7">
        <f>VALUE(O6)</f>
        <v>0.10347222222222223</v>
      </c>
      <c r="Q6" s="24">
        <f>P6</f>
        <v>0.10347222222222223</v>
      </c>
      <c r="R6" s="22">
        <f>RANK(Q6,Q$3:Q$6,1)</f>
        <v>4</v>
      </c>
      <c r="S6" s="25">
        <f>'固定値'!$B$3/(Q6*24)</f>
        <v>17.63758389261745</v>
      </c>
      <c r="T6" s="26">
        <f>SUM(L6,Q6)</f>
        <v>0.19861111111111146</v>
      </c>
      <c r="U6" s="45">
        <v>0.5756944444444444</v>
      </c>
      <c r="V6" s="9">
        <f>U6-M6</f>
        <v>0.11249999999999993</v>
      </c>
      <c r="W6" s="7" t="str">
        <f>TEXT(V6,"[h]:m")</f>
        <v>2:42</v>
      </c>
      <c r="X6" s="7">
        <f>VALUE(W6)</f>
        <v>0.1125</v>
      </c>
      <c r="Y6" s="31">
        <f>X6</f>
        <v>0.1125</v>
      </c>
      <c r="Z6" s="29">
        <f>RANK(Y6,Y$3:Y$6,1)</f>
        <v>3</v>
      </c>
      <c r="AA6" s="32">
        <f>'固定値'!$B$4/(Y6*24)</f>
        <v>21.11111111111111</v>
      </c>
      <c r="AB6" s="33">
        <f>SUM(T6,Y6)</f>
        <v>0.31111111111111145</v>
      </c>
      <c r="AC6" s="46">
        <v>0.6763888888888889</v>
      </c>
      <c r="AD6" s="9">
        <f>AC6-U6</f>
        <v>0.10069444444444453</v>
      </c>
      <c r="AE6" s="7" t="str">
        <f>TEXT(AD6,"[h]:m")</f>
        <v>2:25</v>
      </c>
      <c r="AF6" s="7">
        <f>VALUE(AE6)</f>
        <v>0.10069444444444443</v>
      </c>
      <c r="AG6" s="37">
        <f>AF6</f>
        <v>0.10069444444444443</v>
      </c>
      <c r="AH6" s="38">
        <f>RANK(AG6,AG$3:AG$6,1)</f>
        <v>4</v>
      </c>
      <c r="AI6" s="39">
        <f>'固定値'!$B$5/(AG6*24)</f>
        <v>21.10344827586207</v>
      </c>
      <c r="AJ6" s="40">
        <f>SUM(AB6,AG6)</f>
        <v>0.41180555555555587</v>
      </c>
      <c r="AK6" s="39">
        <f>'固定値'!B$6/(sample!AJ6*24)</f>
        <v>20.934232715008417</v>
      </c>
      <c r="AL6" s="38">
        <f>RANK(AJ6,AJ$3:AJ$6,1)</f>
        <v>3</v>
      </c>
    </row>
    <row r="7" spans="7:35" ht="13.5">
      <c r="G7" s="2"/>
      <c r="H7" s="2"/>
      <c r="I7" s="2"/>
      <c r="M7" s="4"/>
      <c r="O7" s="2"/>
      <c r="P7" s="2"/>
      <c r="Q7" s="2"/>
      <c r="R7" s="3"/>
      <c r="S7" s="3"/>
      <c r="U7" s="5"/>
      <c r="W7" s="2"/>
      <c r="X7" s="2"/>
      <c r="Y7" s="2"/>
      <c r="Z7" s="3"/>
      <c r="AA7" s="3"/>
      <c r="AE7" s="2"/>
      <c r="AF7" s="2"/>
      <c r="AG7" s="2"/>
      <c r="AH7" s="3"/>
      <c r="AI7" s="3"/>
    </row>
    <row r="8" spans="7:35" ht="13.5">
      <c r="G8" s="2"/>
      <c r="H8" s="2"/>
      <c r="I8" s="2"/>
      <c r="M8" s="4"/>
      <c r="O8" s="2"/>
      <c r="P8" s="2"/>
      <c r="Q8" s="2"/>
      <c r="R8" s="3"/>
      <c r="S8" s="3"/>
      <c r="U8" s="5"/>
      <c r="W8" s="2"/>
      <c r="X8" s="2"/>
      <c r="Y8" s="2"/>
      <c r="Z8" s="3"/>
      <c r="AA8" s="3"/>
      <c r="AE8" s="2"/>
      <c r="AF8" s="2"/>
      <c r="AG8" s="2"/>
      <c r="AH8" s="3"/>
      <c r="AI8" s="3"/>
    </row>
  </sheetData>
  <printOptions/>
  <pageMargins left="0.75" right="0.75" top="1" bottom="1" header="0.512" footer="0.51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2009-04-03T13:50:05Z</cp:lastPrinted>
  <dcterms:created xsi:type="dcterms:W3CDTF">2008-10-29T03:26:36Z</dcterms:created>
  <dcterms:modified xsi:type="dcterms:W3CDTF">2009-04-06T13:02:36Z</dcterms:modified>
  <cp:category/>
  <cp:version/>
  <cp:contentType/>
  <cp:contentStatus/>
</cp:coreProperties>
</file>